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brayan_marino_fedecacao_com_co/Documents/AÑO 2022/LEY DE TRANSPARENCIA/Pagina WEB/4.2. Ejecución presupuestal/FONDO DE ESTABILIZACION DE PRECIOS/"/>
    </mc:Choice>
  </mc:AlternateContent>
  <xr:revisionPtr revIDLastSave="96" documentId="13_ncr:1_{699CFE0C-5626-4E44-BDF1-5B8F58781F1C}" xr6:coauthVersionLast="47" xr6:coauthVersionMax="47" xr10:uidLastSave="{F8D0527E-C0C4-4615-AFD8-372525A4FA15}"/>
  <bookViews>
    <workbookView xWindow="-120" yWindow="-120" windowWidth="29040" windowHeight="15840" activeTab="5" xr2:uid="{4BCB0F64-FBC6-47B5-8B52-F5D9B152BF59}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 PRELIMINAR" sheetId="7" r:id="rId6"/>
  </sheets>
  <externalReferences>
    <externalReference r:id="rId7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7" l="1"/>
  <c r="E13" i="7"/>
  <c r="E12" i="7"/>
  <c r="E11" i="7"/>
  <c r="E14" i="7" s="1"/>
  <c r="E8" i="7"/>
  <c r="E7" i="7"/>
  <c r="D14" i="7"/>
  <c r="D16" i="7" s="1"/>
  <c r="C14" i="7"/>
  <c r="C16" i="7" s="1"/>
  <c r="D9" i="7"/>
  <c r="D17" i="7" s="1"/>
  <c r="D18" i="7" s="1"/>
  <c r="C9" i="7"/>
  <c r="C17" i="7" s="1"/>
  <c r="C18" i="7" s="1"/>
  <c r="E9" i="7"/>
  <c r="E16" i="7"/>
  <c r="E17" i="7"/>
  <c r="E18" i="7"/>
  <c r="G15" i="7"/>
  <c r="F15" i="7"/>
  <c r="B14" i="7"/>
  <c r="B16" i="7" s="1"/>
  <c r="G13" i="7"/>
  <c r="F13" i="7"/>
  <c r="G12" i="7"/>
  <c r="F12" i="7"/>
  <c r="G11" i="7"/>
  <c r="F11" i="7"/>
  <c r="F14" i="7" s="1"/>
  <c r="F16" i="7" s="1"/>
  <c r="B9" i="7"/>
  <c r="G8" i="7"/>
  <c r="F8" i="7"/>
  <c r="G7" i="7"/>
  <c r="F7" i="7"/>
  <c r="C13" i="3"/>
  <c r="E13" i="3" s="1"/>
  <c r="B13" i="3"/>
  <c r="D13" i="3" s="1"/>
  <c r="C12" i="3"/>
  <c r="E12" i="3" s="1"/>
  <c r="B12" i="3"/>
  <c r="C11" i="3"/>
  <c r="C14" i="3" s="1"/>
  <c r="C16" i="3" s="1"/>
  <c r="B11" i="3"/>
  <c r="B14" i="3" s="1"/>
  <c r="B16" i="3" s="1"/>
  <c r="E15" i="5"/>
  <c r="D15" i="5"/>
  <c r="C14" i="5"/>
  <c r="C16" i="5" s="1"/>
  <c r="B14" i="5"/>
  <c r="B16" i="5" s="1"/>
  <c r="E13" i="5"/>
  <c r="D13" i="5"/>
  <c r="D14" i="5" s="1"/>
  <c r="D16" i="5" s="1"/>
  <c r="E12" i="5"/>
  <c r="D12" i="5"/>
  <c r="E11" i="5"/>
  <c r="D11" i="5"/>
  <c r="C9" i="5"/>
  <c r="B9" i="5"/>
  <c r="E8" i="5"/>
  <c r="D8" i="5"/>
  <c r="E7" i="5"/>
  <c r="D7" i="5"/>
  <c r="C16" i="4"/>
  <c r="B16" i="4"/>
  <c r="E15" i="4"/>
  <c r="D15" i="4"/>
  <c r="C14" i="4"/>
  <c r="E14" i="4" s="1"/>
  <c r="B14" i="4"/>
  <c r="E13" i="4"/>
  <c r="D13" i="4"/>
  <c r="E12" i="4"/>
  <c r="D12" i="4"/>
  <c r="E11" i="4"/>
  <c r="D11" i="4"/>
  <c r="D14" i="4" s="1"/>
  <c r="C9" i="4"/>
  <c r="B9" i="4"/>
  <c r="E8" i="4"/>
  <c r="D8" i="4"/>
  <c r="E7" i="4"/>
  <c r="D7" i="4"/>
  <c r="D15" i="3"/>
  <c r="D12" i="3"/>
  <c r="C9" i="3"/>
  <c r="B9" i="3"/>
  <c r="E8" i="3"/>
  <c r="D8" i="3"/>
  <c r="E7" i="3"/>
  <c r="D7" i="3"/>
  <c r="E15" i="2"/>
  <c r="D15" i="2"/>
  <c r="C14" i="2"/>
  <c r="C16" i="2" s="1"/>
  <c r="B14" i="2"/>
  <c r="E13" i="2"/>
  <c r="D13" i="2"/>
  <c r="E12" i="2"/>
  <c r="D12" i="2"/>
  <c r="E11" i="2"/>
  <c r="D11" i="2"/>
  <c r="C9" i="2"/>
  <c r="B9" i="2"/>
  <c r="E8" i="2"/>
  <c r="D8" i="2"/>
  <c r="E7" i="2"/>
  <c r="D7" i="2"/>
  <c r="C16" i="1"/>
  <c r="B16" i="1"/>
  <c r="D14" i="1"/>
  <c r="D16" i="1" s="1"/>
  <c r="C14" i="1"/>
  <c r="B14" i="1"/>
  <c r="E15" i="1"/>
  <c r="D15" i="1"/>
  <c r="E13" i="1"/>
  <c r="D13" i="1"/>
  <c r="E12" i="1"/>
  <c r="D12" i="1"/>
  <c r="E11" i="1"/>
  <c r="D11" i="1"/>
  <c r="C9" i="1"/>
  <c r="B9" i="1"/>
  <c r="D8" i="1"/>
  <c r="D7" i="1"/>
  <c r="E9" i="1"/>
  <c r="E8" i="1"/>
  <c r="E7" i="1"/>
  <c r="B17" i="7" l="1"/>
  <c r="F9" i="7"/>
  <c r="G9" i="7"/>
  <c r="B18" i="7"/>
  <c r="G14" i="7"/>
  <c r="D11" i="3"/>
  <c r="D14" i="3" s="1"/>
  <c r="D16" i="3" s="1"/>
  <c r="E11" i="3"/>
  <c r="E14" i="5"/>
  <c r="B17" i="5"/>
  <c r="C17" i="5"/>
  <c r="E17" i="5" s="1"/>
  <c r="D16" i="4"/>
  <c r="B17" i="4"/>
  <c r="B18" i="4" s="1"/>
  <c r="C17" i="4"/>
  <c r="E17" i="4" s="1"/>
  <c r="E14" i="3"/>
  <c r="C17" i="3"/>
  <c r="C18" i="3" s="1"/>
  <c r="B17" i="3"/>
  <c r="B18" i="3" s="1"/>
  <c r="B18" i="5"/>
  <c r="C18" i="5"/>
  <c r="D9" i="5"/>
  <c r="E9" i="5"/>
  <c r="E16" i="5"/>
  <c r="D9" i="4"/>
  <c r="E9" i="4"/>
  <c r="E16" i="4"/>
  <c r="D9" i="3"/>
  <c r="E9" i="3"/>
  <c r="E16" i="3"/>
  <c r="C17" i="2"/>
  <c r="C18" i="2" s="1"/>
  <c r="D14" i="2"/>
  <c r="D16" i="2" s="1"/>
  <c r="E14" i="2"/>
  <c r="B16" i="2"/>
  <c r="B17" i="2" s="1"/>
  <c r="D9" i="2"/>
  <c r="E9" i="2"/>
  <c r="E14" i="1"/>
  <c r="D9" i="1"/>
  <c r="G16" i="7" l="1"/>
  <c r="F17" i="7"/>
  <c r="F18" i="7" s="1"/>
  <c r="C18" i="4"/>
  <c r="E18" i="4" s="1"/>
  <c r="E18" i="5"/>
  <c r="D17" i="5"/>
  <c r="D18" i="5" s="1"/>
  <c r="D17" i="4"/>
  <c r="D18" i="4" s="1"/>
  <c r="D17" i="3"/>
  <c r="D18" i="3" s="1"/>
  <c r="E17" i="3"/>
  <c r="E18" i="3"/>
  <c r="E16" i="2"/>
  <c r="B18" i="2"/>
  <c r="E18" i="2" s="1"/>
  <c r="D17" i="2"/>
  <c r="D18" i="2" s="1"/>
  <c r="E17" i="2"/>
  <c r="C17" i="1"/>
  <c r="E16" i="1"/>
  <c r="B17" i="1"/>
  <c r="D17" i="1" s="1"/>
  <c r="D18" i="1" s="1"/>
  <c r="G17" i="7" l="1"/>
  <c r="G18" i="7"/>
  <c r="E17" i="1"/>
  <c r="B18" i="1"/>
  <c r="C18" i="1"/>
  <c r="E18" i="1" l="1"/>
</calcChain>
</file>

<file path=xl/sharedStrings.xml><?xml version="1.0" encoding="utf-8"?>
<sst xmlns="http://schemas.openxmlformats.org/spreadsheetml/2006/main" count="154" uniqueCount="43">
  <si>
    <t>FEDERACIÓN NACIONAL DE CACAOTEROS</t>
  </si>
  <si>
    <t>FONDO DE ESTABILIZACIÓN DE PRECIOS DEL CACAO</t>
  </si>
  <si>
    <t>EJECUCIÓN PRESUPUESTAL VIGENCIA 2017</t>
  </si>
  <si>
    <t>(Expresado en pesos colombianos)</t>
  </si>
  <si>
    <t>INGRESOS</t>
  </si>
  <si>
    <t>PRESUPUESTO DEFINITIVO VIGENCIA 2017</t>
  </si>
  <si>
    <t>EJECUCION ACUMULADA VIGENCIA 2017</t>
  </si>
  <si>
    <t>SALDO EJECUCION VIGENCIA 2017</t>
  </si>
  <si>
    <t>VARIACION PORCENTUAL</t>
  </si>
  <si>
    <t>INGRESOS OPERACIONALES</t>
  </si>
  <si>
    <t>INGRESOS NO OPERACIONALES</t>
  </si>
  <si>
    <t>TOTAL INGRESOS</t>
  </si>
  <si>
    <t>EGRESOS</t>
  </si>
  <si>
    <t>SERVICIOS PERSONALES</t>
  </si>
  <si>
    <t>GASTOS GENERALES</t>
  </si>
  <si>
    <t xml:space="preserve">CONTRAPRESTACION POR ADMINISTRACIÓN </t>
  </si>
  <si>
    <t>TOTAL FUNCIONAMIENTO</t>
  </si>
  <si>
    <t>GASTOS DE INVERSIÓN</t>
  </si>
  <si>
    <t>TOTAL INVERSIÓN Y FUNCIONAMIENTO</t>
  </si>
  <si>
    <t>RESERVA DE ESTABILIZACIÓN</t>
  </si>
  <si>
    <t xml:space="preserve">TOTAL PRESUPUESTO </t>
  </si>
  <si>
    <t>EJECUCIÓN PRESUPUESTAL VIGENCIA 2018</t>
  </si>
  <si>
    <t>PRESUPUESTO DEFINITIVO VIGENCIA 2018</t>
  </si>
  <si>
    <t>EJECUCION ACUMULADA VIGENCIA 2018</t>
  </si>
  <si>
    <t>SALDO EJECUCION VIGENCIA 2018</t>
  </si>
  <si>
    <t>EJECUCIÓN PRESUPUESTAL VIGENCIA 2019</t>
  </si>
  <si>
    <t>PRESUPUESTO DEFINITIVO VIGENCIA 2019</t>
  </si>
  <si>
    <t>EJECUCION ACUMULADA VIGENCIA 2019</t>
  </si>
  <si>
    <t>SALDO EJECUCION VIGENCIA 2019</t>
  </si>
  <si>
    <t>EJECUCIÓN PRESUPUESTAL VIGENCIA 2020</t>
  </si>
  <si>
    <t>PRESUPUESTO DEFINITIVO VIGENCIA 2020</t>
  </si>
  <si>
    <t>EJECUCION ACUMULADA VIGENCIA 2020</t>
  </si>
  <si>
    <t>SALDO EJECUCION VIGENCIA 2020</t>
  </si>
  <si>
    <t>EJECUCIÓN PRESUPUESTAL VIGENCIA 2021</t>
  </si>
  <si>
    <t>PRESUPUESTO DEFINITIVO VIGENCIA 2021</t>
  </si>
  <si>
    <t>EJECUCION ACUMULADA VIGENCIA 2021</t>
  </si>
  <si>
    <t>SALDO EJECUCION VIGENCIA 2021</t>
  </si>
  <si>
    <t>EJECUCIÓN PRESUPUESTAL VIGENCIA 2022</t>
  </si>
  <si>
    <t>PRESUPUESTO DEFINITIVO VIGENCIA 2022</t>
  </si>
  <si>
    <t xml:space="preserve"> EJECUCION PRESUPUESTAL                 I TRIMESTRE 2022 </t>
  </si>
  <si>
    <t xml:space="preserve"> EJECUCION PRESUPUESTAL                 II TRIMESTRE 2022 </t>
  </si>
  <si>
    <t>EJECUCION ACUMULADA VIGENCIA 2022</t>
  </si>
  <si>
    <t>SALDO EJECUCION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</si>
</sst>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6" borderId="1" xfId="0" applyFont="1" applyFill="1" applyBorder="1"/>
    <xf numFmtId="166" fontId="2" fillId="6" borderId="1" xfId="0" applyNumberFormat="1" applyFont="1" applyFill="1" applyBorder="1"/>
    <xf numFmtId="166" fontId="8" fillId="7" borderId="1" xfId="1" applyNumberFormat="1" applyFont="1" applyFill="1" applyBorder="1"/>
    <xf numFmtId="10" fontId="2" fillId="6" borderId="1" xfId="2" applyNumberFormat="1" applyFont="1" applyFill="1" applyBorder="1"/>
    <xf numFmtId="0" fontId="5" fillId="5" borderId="1" xfId="0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 wrapText="1"/>
    </xf>
    <xf numFmtId="10" fontId="2" fillId="5" borderId="1" xfId="2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166" fontId="6" fillId="4" borderId="1" xfId="1" applyNumberFormat="1" applyFont="1" applyFill="1" applyBorder="1"/>
    <xf numFmtId="10" fontId="1" fillId="2" borderId="1" xfId="2" applyNumberFormat="1" applyFont="1" applyFill="1" applyBorder="1"/>
    <xf numFmtId="0" fontId="5" fillId="6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OneDrive%20-%20FEDERACION%20NACIONAL%20DE%20CACAOTEROS\Escritorio\MADR\1.%20EJECUCION%20PRESUPUESTAL\EJECUCIONES%20PRESUPUESTALES%202010%20A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15">
          <cell r="B15">
            <v>156337983</v>
          </cell>
          <cell r="C15">
            <v>155970592</v>
          </cell>
        </row>
        <row r="30">
          <cell r="B30">
            <v>61834232</v>
          </cell>
          <cell r="C30">
            <v>56671660.899999999</v>
          </cell>
        </row>
        <row r="48">
          <cell r="B48">
            <v>24843480</v>
          </cell>
          <cell r="C48">
            <v>24843480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45A4-5EB5-4881-8BD0-59BA3E6800B9}">
  <dimension ref="A1:E18"/>
  <sheetViews>
    <sheetView topLeftCell="A10" workbookViewId="0">
      <selection activeCell="A12" sqref="A12"/>
    </sheetView>
  </sheetViews>
  <sheetFormatPr defaultColWidth="11.42578125" defaultRowHeight="15"/>
  <cols>
    <col min="1" max="1" width="38.5703125" customWidth="1"/>
    <col min="2" max="3" width="15.85546875" bestFit="1" customWidth="1"/>
    <col min="4" max="4" width="11.85546875" bestFit="1" customWidth="1"/>
    <col min="5" max="5" width="14.5703125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2</v>
      </c>
      <c r="B3" s="12"/>
      <c r="C3" s="12"/>
      <c r="D3" s="12"/>
      <c r="E3" s="12"/>
    </row>
    <row r="4" spans="1:5">
      <c r="A4" s="13" t="s">
        <v>3</v>
      </c>
      <c r="B4" s="13"/>
      <c r="C4" s="13"/>
      <c r="D4" s="13"/>
      <c r="E4" s="13"/>
    </row>
    <row r="6" spans="1:5" ht="60">
      <c r="A6" s="5" t="s">
        <v>4</v>
      </c>
      <c r="B6" s="6" t="s">
        <v>5</v>
      </c>
      <c r="C6" s="6" t="s">
        <v>6</v>
      </c>
      <c r="D6" s="6" t="s">
        <v>7</v>
      </c>
      <c r="E6" s="7" t="s">
        <v>8</v>
      </c>
    </row>
    <row r="7" spans="1:5">
      <c r="A7" s="8" t="s">
        <v>9</v>
      </c>
      <c r="B7" s="9">
        <v>10236492508</v>
      </c>
      <c r="C7" s="9">
        <v>10236492508</v>
      </c>
      <c r="D7" s="9">
        <f>+B7-C7</f>
        <v>0</v>
      </c>
      <c r="E7" s="10">
        <f t="shared" ref="E7:E9" si="0">+C7/B7</f>
        <v>1</v>
      </c>
    </row>
    <row r="8" spans="1:5">
      <c r="A8" s="8" t="s">
        <v>10</v>
      </c>
      <c r="B8" s="9">
        <v>695637217</v>
      </c>
      <c r="C8" s="9">
        <v>678983231.51999998</v>
      </c>
      <c r="D8" s="9">
        <f t="shared" ref="D8:D9" si="1">+B8-C8</f>
        <v>16653985.480000019</v>
      </c>
      <c r="E8" s="10">
        <f t="shared" si="0"/>
        <v>0.97605938113572777</v>
      </c>
    </row>
    <row r="9" spans="1:5">
      <c r="A9" s="1" t="s">
        <v>11</v>
      </c>
      <c r="B9" s="2">
        <f>SUM(B7:B8)</f>
        <v>10932129725</v>
      </c>
      <c r="C9" s="2">
        <f>SUM(C7:C8)</f>
        <v>10915475739.52</v>
      </c>
      <c r="D9" s="3">
        <f t="shared" si="1"/>
        <v>16653985.479999542</v>
      </c>
      <c r="E9" s="4">
        <f t="shared" si="0"/>
        <v>0.99847660191573517</v>
      </c>
    </row>
    <row r="10" spans="1:5" ht="60">
      <c r="A10" s="5" t="s">
        <v>12</v>
      </c>
      <c r="B10" s="6" t="s">
        <v>5</v>
      </c>
      <c r="C10" s="6" t="s">
        <v>6</v>
      </c>
      <c r="D10" s="6" t="s">
        <v>7</v>
      </c>
      <c r="E10" s="7" t="s">
        <v>8</v>
      </c>
    </row>
    <row r="11" spans="1:5">
      <c r="A11" s="8" t="s">
        <v>13</v>
      </c>
      <c r="B11" s="9">
        <v>157784084</v>
      </c>
      <c r="C11" s="9">
        <v>157345159</v>
      </c>
      <c r="D11" s="9">
        <f t="shared" ref="D11:D17" si="2">+B11-C11</f>
        <v>438925</v>
      </c>
      <c r="E11" s="10">
        <f t="shared" ref="E11:E18" si="3">+C11/B11</f>
        <v>0.99721819217203178</v>
      </c>
    </row>
    <row r="12" spans="1:5">
      <c r="A12" s="8" t="s">
        <v>14</v>
      </c>
      <c r="B12" s="9">
        <v>54960421</v>
      </c>
      <c r="C12" s="9">
        <v>49518264.219999999</v>
      </c>
      <c r="D12" s="9">
        <f t="shared" si="2"/>
        <v>5442156.7800000012</v>
      </c>
      <c r="E12" s="10">
        <f t="shared" si="3"/>
        <v>0.90098043863237509</v>
      </c>
    </row>
    <row r="13" spans="1:5">
      <c r="A13" s="8" t="s">
        <v>15</v>
      </c>
      <c r="B13" s="9">
        <v>22131510.000000004</v>
      </c>
      <c r="C13" s="9">
        <v>22131504</v>
      </c>
      <c r="D13" s="9">
        <f t="shared" si="2"/>
        <v>6.0000000037252903</v>
      </c>
      <c r="E13" s="10">
        <f t="shared" si="3"/>
        <v>0.99999972889332889</v>
      </c>
    </row>
    <row r="14" spans="1:5">
      <c r="A14" s="1" t="s">
        <v>16</v>
      </c>
      <c r="B14" s="2">
        <f>SUM(B11:B13)</f>
        <v>234876015</v>
      </c>
      <c r="C14" s="2">
        <f>SUM(C11:C13)</f>
        <v>228994927.22</v>
      </c>
      <c r="D14" s="2">
        <f>SUM(D11:D13)</f>
        <v>5881087.7800000049</v>
      </c>
      <c r="E14" s="4">
        <f t="shared" ref="E14" si="4">+C14/B14</f>
        <v>0.97496088402215098</v>
      </c>
    </row>
    <row r="15" spans="1:5">
      <c r="A15" s="11" t="s">
        <v>17</v>
      </c>
      <c r="B15" s="3">
        <v>617679860</v>
      </c>
      <c r="C15" s="3">
        <v>584003321</v>
      </c>
      <c r="D15" s="3">
        <f t="shared" si="2"/>
        <v>33676539</v>
      </c>
      <c r="E15" s="4">
        <f t="shared" si="3"/>
        <v>0.94547897514417911</v>
      </c>
    </row>
    <row r="16" spans="1:5">
      <c r="A16" s="1" t="s">
        <v>18</v>
      </c>
      <c r="B16" s="2">
        <f>+B14+B15</f>
        <v>852555875</v>
      </c>
      <c r="C16" s="2">
        <f>+C14+C15</f>
        <v>812998248.22000003</v>
      </c>
      <c r="D16" s="2">
        <f>+D14+D15</f>
        <v>39557626.780000001</v>
      </c>
      <c r="E16" s="4">
        <f t="shared" si="3"/>
        <v>0.9536011328524362</v>
      </c>
    </row>
    <row r="17" spans="1:5">
      <c r="A17" s="8" t="s">
        <v>19</v>
      </c>
      <c r="B17" s="9">
        <f>+B9-B16</f>
        <v>10079573850</v>
      </c>
      <c r="C17" s="9">
        <f>+C9-C16</f>
        <v>10102477491.300001</v>
      </c>
      <c r="D17" s="9">
        <f t="shared" si="2"/>
        <v>-22903641.300001144</v>
      </c>
      <c r="E17" s="10">
        <f t="shared" si="3"/>
        <v>1.0022722827017136</v>
      </c>
    </row>
    <row r="18" spans="1:5">
      <c r="A18" s="1" t="s">
        <v>20</v>
      </c>
      <c r="B18" s="2">
        <f>+B16+B17</f>
        <v>10932129725</v>
      </c>
      <c r="C18" s="2">
        <f>+C16+C17</f>
        <v>10915475739.52</v>
      </c>
      <c r="D18" s="2">
        <f>+D16+D17</f>
        <v>16653985.479998857</v>
      </c>
      <c r="E18" s="4">
        <f t="shared" si="3"/>
        <v>0.99847660191573517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7C0C8-6D68-4BBE-AC2D-B552832F6892}">
  <dimension ref="A1:E18"/>
  <sheetViews>
    <sheetView workbookViewId="0">
      <selection activeCell="C13" sqref="C13"/>
    </sheetView>
  </sheetViews>
  <sheetFormatPr defaultColWidth="11.42578125" defaultRowHeight="15"/>
  <cols>
    <col min="1" max="1" width="38.5703125" bestFit="1" customWidth="1"/>
    <col min="2" max="3" width="14.7109375" bestFit="1" customWidth="1"/>
    <col min="4" max="4" width="12.85546875" bestFit="1" customWidth="1"/>
    <col min="5" max="5" width="11.85546875" bestFit="1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21</v>
      </c>
      <c r="B3" s="12"/>
      <c r="C3" s="12"/>
      <c r="D3" s="12"/>
      <c r="E3" s="12"/>
    </row>
    <row r="4" spans="1:5">
      <c r="A4" s="13" t="s">
        <v>3</v>
      </c>
      <c r="B4" s="13"/>
      <c r="C4" s="13"/>
      <c r="D4" s="13"/>
      <c r="E4" s="13"/>
    </row>
    <row r="6" spans="1:5" ht="60">
      <c r="A6" s="5" t="s">
        <v>4</v>
      </c>
      <c r="B6" s="6" t="s">
        <v>22</v>
      </c>
      <c r="C6" s="6" t="s">
        <v>23</v>
      </c>
      <c r="D6" s="6" t="s">
        <v>24</v>
      </c>
      <c r="E6" s="7" t="s">
        <v>8</v>
      </c>
    </row>
    <row r="7" spans="1:5">
      <c r="A7" s="8" t="s">
        <v>9</v>
      </c>
      <c r="B7" s="9">
        <v>10209071284.52</v>
      </c>
      <c r="C7" s="9">
        <v>10168528213.52</v>
      </c>
      <c r="D7" s="9">
        <f>+B7-C7</f>
        <v>40543071</v>
      </c>
      <c r="E7" s="10">
        <f t="shared" ref="E7:E9" si="0">+C7/B7</f>
        <v>0.99602872094139694</v>
      </c>
    </row>
    <row r="8" spans="1:5">
      <c r="A8" s="8" t="s">
        <v>10</v>
      </c>
      <c r="B8" s="9">
        <v>553757188</v>
      </c>
      <c r="C8" s="9">
        <v>554176760.75</v>
      </c>
      <c r="D8" s="9">
        <f t="shared" ref="D8:D9" si="1">+B8-C8</f>
        <v>-419572.75</v>
      </c>
      <c r="E8" s="10">
        <f t="shared" si="0"/>
        <v>1.0007576836185466</v>
      </c>
    </row>
    <row r="9" spans="1:5">
      <c r="A9" s="1" t="s">
        <v>11</v>
      </c>
      <c r="B9" s="2">
        <f>SUM(B7:B8)</f>
        <v>10762828472.52</v>
      </c>
      <c r="C9" s="2">
        <f>SUM(C7:C8)</f>
        <v>10722704974.27</v>
      </c>
      <c r="D9" s="3">
        <f t="shared" si="1"/>
        <v>40123498.25</v>
      </c>
      <c r="E9" s="4">
        <f t="shared" si="0"/>
        <v>0.99627203031689626</v>
      </c>
    </row>
    <row r="10" spans="1:5" ht="60">
      <c r="A10" s="5" t="s">
        <v>12</v>
      </c>
      <c r="B10" s="6" t="s">
        <v>22</v>
      </c>
      <c r="C10" s="6" t="s">
        <v>23</v>
      </c>
      <c r="D10" s="6" t="s">
        <v>24</v>
      </c>
      <c r="E10" s="7" t="s">
        <v>8</v>
      </c>
    </row>
    <row r="11" spans="1:5">
      <c r="A11" s="8" t="s">
        <v>13</v>
      </c>
      <c r="B11" s="9">
        <v>151904767</v>
      </c>
      <c r="C11" s="9">
        <v>150779097</v>
      </c>
      <c r="D11" s="9">
        <f t="shared" ref="D11:D17" si="2">+B11-C11</f>
        <v>1125670</v>
      </c>
      <c r="E11" s="10">
        <f t="shared" ref="E11:E18" si="3">+C11/B11</f>
        <v>0.99258963347740103</v>
      </c>
    </row>
    <row r="12" spans="1:5">
      <c r="A12" s="8" t="s">
        <v>14</v>
      </c>
      <c r="B12" s="9">
        <v>60651177</v>
      </c>
      <c r="C12" s="9">
        <v>54778656</v>
      </c>
      <c r="D12" s="9">
        <f t="shared" si="2"/>
        <v>5872521</v>
      </c>
      <c r="E12" s="10">
        <f t="shared" si="3"/>
        <v>0.90317548165635764</v>
      </c>
    </row>
    <row r="13" spans="1:5">
      <c r="A13" s="8" t="s">
        <v>15</v>
      </c>
      <c r="B13" s="9">
        <v>23437260</v>
      </c>
      <c r="C13" s="9">
        <v>23437260</v>
      </c>
      <c r="D13" s="9">
        <f t="shared" si="2"/>
        <v>0</v>
      </c>
      <c r="E13" s="10">
        <f t="shared" si="3"/>
        <v>1</v>
      </c>
    </row>
    <row r="14" spans="1:5">
      <c r="A14" s="1" t="s">
        <v>16</v>
      </c>
      <c r="B14" s="2">
        <f>SUM(B11:B13)</f>
        <v>235993204</v>
      </c>
      <c r="C14" s="2">
        <f>SUM(C11:C13)</f>
        <v>228995013</v>
      </c>
      <c r="D14" s="2">
        <f>SUM(D11:D13)</f>
        <v>6998191</v>
      </c>
      <c r="E14" s="4">
        <f t="shared" si="3"/>
        <v>0.9703457943644852</v>
      </c>
    </row>
    <row r="15" spans="1:5">
      <c r="A15" s="11" t="s">
        <v>17</v>
      </c>
      <c r="B15" s="3">
        <v>300000000</v>
      </c>
      <c r="C15" s="3">
        <v>153626339</v>
      </c>
      <c r="D15" s="3">
        <f t="shared" si="2"/>
        <v>146373661</v>
      </c>
      <c r="E15" s="4">
        <f t="shared" si="3"/>
        <v>0.51208779666666671</v>
      </c>
    </row>
    <row r="16" spans="1:5">
      <c r="A16" s="1" t="s">
        <v>18</v>
      </c>
      <c r="B16" s="2">
        <f>+B14+B15</f>
        <v>535993204</v>
      </c>
      <c r="C16" s="2">
        <f>+C14+C15</f>
        <v>382621352</v>
      </c>
      <c r="D16" s="2">
        <f>+D14+D15</f>
        <v>153371852</v>
      </c>
      <c r="E16" s="4">
        <f t="shared" si="3"/>
        <v>0.71385485701046314</v>
      </c>
    </row>
    <row r="17" spans="1:5">
      <c r="A17" s="8" t="s">
        <v>19</v>
      </c>
      <c r="B17" s="9">
        <f>+B9-B16</f>
        <v>10226835268.52</v>
      </c>
      <c r="C17" s="9">
        <f>+C9-C16</f>
        <v>10340083622.27</v>
      </c>
      <c r="D17" s="9">
        <f t="shared" si="2"/>
        <v>-113248353.75</v>
      </c>
      <c r="E17" s="10">
        <f t="shared" si="3"/>
        <v>1.0110736460279748</v>
      </c>
    </row>
    <row r="18" spans="1:5">
      <c r="A18" s="1" t="s">
        <v>20</v>
      </c>
      <c r="B18" s="2">
        <f>+B16+B17</f>
        <v>10762828472.52</v>
      </c>
      <c r="C18" s="2">
        <f>+C16+C17</f>
        <v>10722704974.27</v>
      </c>
      <c r="D18" s="2">
        <f>+D16+D17</f>
        <v>40123498.25</v>
      </c>
      <c r="E18" s="4">
        <f t="shared" si="3"/>
        <v>0.99627203031689626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17334-9E3B-4B22-817A-F48E28CBC71E}">
  <dimension ref="A1:E18"/>
  <sheetViews>
    <sheetView workbookViewId="0">
      <selection activeCell="A5" sqref="A5"/>
    </sheetView>
  </sheetViews>
  <sheetFormatPr defaultColWidth="11.42578125" defaultRowHeight="15"/>
  <cols>
    <col min="1" max="1" width="38.5703125" bestFit="1" customWidth="1"/>
    <col min="2" max="3" width="14.7109375" bestFit="1" customWidth="1"/>
    <col min="4" max="4" width="12.140625" bestFit="1" customWidth="1"/>
    <col min="5" max="5" width="11.85546875" bestFit="1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25</v>
      </c>
      <c r="B3" s="12"/>
      <c r="C3" s="12"/>
      <c r="D3" s="12"/>
      <c r="E3" s="12"/>
    </row>
    <row r="4" spans="1:5">
      <c r="A4" s="13" t="s">
        <v>3</v>
      </c>
      <c r="B4" s="13"/>
      <c r="C4" s="13"/>
      <c r="D4" s="13"/>
      <c r="E4" s="13"/>
    </row>
    <row r="6" spans="1:5" ht="60">
      <c r="A6" s="5" t="s">
        <v>4</v>
      </c>
      <c r="B6" s="6" t="s">
        <v>26</v>
      </c>
      <c r="C6" s="6" t="s">
        <v>27</v>
      </c>
      <c r="D6" s="6" t="s">
        <v>28</v>
      </c>
      <c r="E6" s="7" t="s">
        <v>8</v>
      </c>
    </row>
    <row r="7" spans="1:5">
      <c r="A7" s="8" t="s">
        <v>9</v>
      </c>
      <c r="B7" s="9">
        <v>10780083622.27</v>
      </c>
      <c r="C7" s="9">
        <v>10637567695.27</v>
      </c>
      <c r="D7" s="9">
        <f>+B7-C7</f>
        <v>142515927</v>
      </c>
      <c r="E7" s="10">
        <f t="shared" ref="E7:E9" si="0">+C7/B7</f>
        <v>0.9867797011606122</v>
      </c>
    </row>
    <row r="8" spans="1:5">
      <c r="A8" s="8" t="s">
        <v>10</v>
      </c>
      <c r="B8" s="9">
        <v>532032037</v>
      </c>
      <c r="C8" s="9">
        <v>527863541.53999996</v>
      </c>
      <c r="D8" s="9">
        <f t="shared" ref="D8:D9" si="1">+B8-C8</f>
        <v>4168495.4600000381</v>
      </c>
      <c r="E8" s="10">
        <f t="shared" si="0"/>
        <v>0.99216495404392346</v>
      </c>
    </row>
    <row r="9" spans="1:5">
      <c r="A9" s="1" t="s">
        <v>11</v>
      </c>
      <c r="B9" s="2">
        <f>SUM(B7:B8)</f>
        <v>11312115659.27</v>
      </c>
      <c r="C9" s="2">
        <f>SUM(C7:C8)</f>
        <v>11165431236.810001</v>
      </c>
      <c r="D9" s="3">
        <f t="shared" si="1"/>
        <v>146684422.45999908</v>
      </c>
      <c r="E9" s="4">
        <f t="shared" si="0"/>
        <v>0.98703298066619438</v>
      </c>
    </row>
    <row r="10" spans="1:5" ht="60">
      <c r="A10" s="5" t="s">
        <v>12</v>
      </c>
      <c r="B10" s="6" t="s">
        <v>26</v>
      </c>
      <c r="C10" s="6" t="s">
        <v>27</v>
      </c>
      <c r="D10" s="6" t="s">
        <v>28</v>
      </c>
      <c r="E10" s="7" t="s">
        <v>8</v>
      </c>
    </row>
    <row r="11" spans="1:5">
      <c r="A11" s="8" t="s">
        <v>13</v>
      </c>
      <c r="B11" s="9">
        <f>+'[1]2019'!B15</f>
        <v>156337983</v>
      </c>
      <c r="C11" s="9">
        <f>+'[1]2019'!$C$15</f>
        <v>155970592</v>
      </c>
      <c r="D11" s="9">
        <f t="shared" ref="D11:D17" si="2">+B11-C11</f>
        <v>367391</v>
      </c>
      <c r="E11" s="10">
        <f t="shared" ref="E11:E18" si="3">+C11/B11</f>
        <v>0.99765002085257815</v>
      </c>
    </row>
    <row r="12" spans="1:5">
      <c r="A12" s="8" t="s">
        <v>14</v>
      </c>
      <c r="B12" s="9">
        <f>+'[1]2019'!$B$30</f>
        <v>61834232</v>
      </c>
      <c r="C12" s="9">
        <f>+'[1]2019'!$C$30</f>
        <v>56671660.899999999</v>
      </c>
      <c r="D12" s="9">
        <f t="shared" si="2"/>
        <v>5162571.1000000015</v>
      </c>
      <c r="E12" s="10">
        <f t="shared" si="3"/>
        <v>0.91650949752234323</v>
      </c>
    </row>
    <row r="13" spans="1:5">
      <c r="A13" s="8" t="s">
        <v>15</v>
      </c>
      <c r="B13" s="9">
        <f>+'[1]2019'!$B$48</f>
        <v>24843480</v>
      </c>
      <c r="C13" s="9">
        <f>+'[1]2019'!$C$48</f>
        <v>24843480</v>
      </c>
      <c r="D13" s="9">
        <f t="shared" si="2"/>
        <v>0</v>
      </c>
      <c r="E13" s="10">
        <f t="shared" si="3"/>
        <v>1</v>
      </c>
    </row>
    <row r="14" spans="1:5">
      <c r="A14" s="1" t="s">
        <v>16</v>
      </c>
      <c r="B14" s="2">
        <f>SUM(B11:B13)</f>
        <v>243015695</v>
      </c>
      <c r="C14" s="2">
        <f>SUM(C11:C13)</f>
        <v>237485732.90000001</v>
      </c>
      <c r="D14" s="2">
        <f>SUM(D11:D13)</f>
        <v>5529962.1000000015</v>
      </c>
      <c r="E14" s="4">
        <f t="shared" si="3"/>
        <v>0.9772444240689887</v>
      </c>
    </row>
    <row r="15" spans="1:5">
      <c r="A15" s="11" t="s">
        <v>17</v>
      </c>
      <c r="B15" s="3">
        <v>0</v>
      </c>
      <c r="C15" s="3">
        <v>0</v>
      </c>
      <c r="D15" s="3">
        <f t="shared" si="2"/>
        <v>0</v>
      </c>
      <c r="E15" s="4">
        <v>0</v>
      </c>
    </row>
    <row r="16" spans="1:5">
      <c r="A16" s="1" t="s">
        <v>18</v>
      </c>
      <c r="B16" s="2">
        <f>+B14+B15</f>
        <v>243015695</v>
      </c>
      <c r="C16" s="2">
        <f>+C14+C15</f>
        <v>237485732.90000001</v>
      </c>
      <c r="D16" s="2">
        <f>+D14+D15</f>
        <v>5529962.1000000015</v>
      </c>
      <c r="E16" s="4">
        <f t="shared" si="3"/>
        <v>0.9772444240689887</v>
      </c>
    </row>
    <row r="17" spans="1:5">
      <c r="A17" s="8" t="s">
        <v>19</v>
      </c>
      <c r="B17" s="9">
        <f>+B9-B16</f>
        <v>11069099964.27</v>
      </c>
      <c r="C17" s="9">
        <f>+C9-C16</f>
        <v>10927945503.910002</v>
      </c>
      <c r="D17" s="9">
        <f t="shared" si="2"/>
        <v>141154460.3599987</v>
      </c>
      <c r="E17" s="10">
        <f t="shared" si="3"/>
        <v>0.98724788277135156</v>
      </c>
    </row>
    <row r="18" spans="1:5">
      <c r="A18" s="1" t="s">
        <v>20</v>
      </c>
      <c r="B18" s="2">
        <f>+B16+B17</f>
        <v>11312115659.27</v>
      </c>
      <c r="C18" s="2">
        <f>+C16+C17</f>
        <v>11165431236.810001</v>
      </c>
      <c r="D18" s="2">
        <f>+D16+D17</f>
        <v>146684422.4599987</v>
      </c>
      <c r="E18" s="4">
        <f t="shared" si="3"/>
        <v>0.98703298066619438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930D-DD88-46D3-AFDD-233EE563EDE2}">
  <dimension ref="A1:E18"/>
  <sheetViews>
    <sheetView workbookViewId="0">
      <selection activeCell="B6" sqref="B6"/>
    </sheetView>
  </sheetViews>
  <sheetFormatPr defaultColWidth="11.42578125" defaultRowHeight="15"/>
  <cols>
    <col min="1" max="1" width="38.5703125" bestFit="1" customWidth="1"/>
    <col min="2" max="3" width="14.7109375" bestFit="1" customWidth="1"/>
    <col min="4" max="5" width="11.85546875" bestFit="1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29</v>
      </c>
      <c r="B3" s="12"/>
      <c r="C3" s="12"/>
      <c r="D3" s="12"/>
      <c r="E3" s="12"/>
    </row>
    <row r="4" spans="1:5">
      <c r="A4" s="13" t="s">
        <v>3</v>
      </c>
      <c r="B4" s="13"/>
      <c r="C4" s="13"/>
      <c r="D4" s="13"/>
      <c r="E4" s="13"/>
    </row>
    <row r="6" spans="1:5" ht="60">
      <c r="A6" s="5" t="s">
        <v>4</v>
      </c>
      <c r="B6" s="6" t="s">
        <v>30</v>
      </c>
      <c r="C6" s="6" t="s">
        <v>31</v>
      </c>
      <c r="D6" s="6" t="s">
        <v>32</v>
      </c>
      <c r="E6" s="7" t="s">
        <v>8</v>
      </c>
    </row>
    <row r="7" spans="1:5">
      <c r="A7" s="8" t="s">
        <v>9</v>
      </c>
      <c r="B7" s="9">
        <v>11342945503.91</v>
      </c>
      <c r="C7" s="9">
        <v>11305557625.91</v>
      </c>
      <c r="D7" s="9">
        <f>+B7-C7</f>
        <v>37387878</v>
      </c>
      <c r="E7" s="10">
        <f t="shared" ref="E7:E9" si="0">+C7/B7</f>
        <v>0.99670386514798015</v>
      </c>
    </row>
    <row r="8" spans="1:5">
      <c r="A8" s="8" t="s">
        <v>10</v>
      </c>
      <c r="B8" s="9">
        <v>544599998</v>
      </c>
      <c r="C8" s="9">
        <v>531999696.61000001</v>
      </c>
      <c r="D8" s="9">
        <f t="shared" ref="D8:D9" si="1">+B8-C8</f>
        <v>12600301.389999986</v>
      </c>
      <c r="E8" s="10">
        <f t="shared" si="0"/>
        <v>0.97686319971304891</v>
      </c>
    </row>
    <row r="9" spans="1:5">
      <c r="A9" s="1" t="s">
        <v>11</v>
      </c>
      <c r="B9" s="2">
        <f>SUM(B7:B8)</f>
        <v>11887545501.91</v>
      </c>
      <c r="C9" s="2">
        <f>SUM(C7:C8)</f>
        <v>11837557322.52</v>
      </c>
      <c r="D9" s="3">
        <f t="shared" si="1"/>
        <v>49988179.38999939</v>
      </c>
      <c r="E9" s="4">
        <f t="shared" si="0"/>
        <v>0.99579491162561962</v>
      </c>
    </row>
    <row r="10" spans="1:5" ht="60">
      <c r="A10" s="5" t="s">
        <v>12</v>
      </c>
      <c r="B10" s="6" t="s">
        <v>30</v>
      </c>
      <c r="C10" s="6" t="s">
        <v>31</v>
      </c>
      <c r="D10" s="6" t="s">
        <v>32</v>
      </c>
      <c r="E10" s="7" t="s">
        <v>8</v>
      </c>
    </row>
    <row r="11" spans="1:5">
      <c r="A11" s="8" t="s">
        <v>13</v>
      </c>
      <c r="B11" s="9">
        <v>161823700</v>
      </c>
      <c r="C11" s="9">
        <v>161529613.44</v>
      </c>
      <c r="D11" s="9">
        <f t="shared" ref="D11:D17" si="2">+B11-C11</f>
        <v>294086.56000000238</v>
      </c>
      <c r="E11" s="10">
        <f t="shared" ref="E11:E18" si="3">+C11/B11</f>
        <v>0.99818267311895603</v>
      </c>
    </row>
    <row r="12" spans="1:5">
      <c r="A12" s="8" t="s">
        <v>14</v>
      </c>
      <c r="B12" s="9">
        <v>42429447</v>
      </c>
      <c r="C12" s="9">
        <v>40891568.489999995</v>
      </c>
      <c r="D12" s="9">
        <f t="shared" si="2"/>
        <v>1537878.5100000054</v>
      </c>
      <c r="E12" s="10">
        <f t="shared" si="3"/>
        <v>0.9637544531278005</v>
      </c>
    </row>
    <row r="13" spans="1:5">
      <c r="A13" s="8" t="s">
        <v>15</v>
      </c>
      <c r="B13" s="9">
        <v>26334090</v>
      </c>
      <c r="C13" s="9">
        <v>26334090</v>
      </c>
      <c r="D13" s="9">
        <f t="shared" si="2"/>
        <v>0</v>
      </c>
      <c r="E13" s="10">
        <f t="shared" si="3"/>
        <v>1</v>
      </c>
    </row>
    <row r="14" spans="1:5">
      <c r="A14" s="1" t="s">
        <v>16</v>
      </c>
      <c r="B14" s="2">
        <f>SUM(B11:B13)</f>
        <v>230587237</v>
      </c>
      <c r="C14" s="2">
        <f>SUM(C11:C13)</f>
        <v>228755271.93000001</v>
      </c>
      <c r="D14" s="2">
        <f>SUM(D11:D13)</f>
        <v>1831965.0700000077</v>
      </c>
      <c r="E14" s="4">
        <f t="shared" si="3"/>
        <v>0.99205521912732753</v>
      </c>
    </row>
    <row r="15" spans="1:5">
      <c r="A15" s="11" t="s">
        <v>17</v>
      </c>
      <c r="B15" s="3">
        <v>66000000</v>
      </c>
      <c r="C15" s="3">
        <v>35549748</v>
      </c>
      <c r="D15" s="3">
        <f t="shared" si="2"/>
        <v>30450252</v>
      </c>
      <c r="E15" s="4">
        <f t="shared" si="3"/>
        <v>0.53863254545454542</v>
      </c>
    </row>
    <row r="16" spans="1:5">
      <c r="A16" s="1" t="s">
        <v>18</v>
      </c>
      <c r="B16" s="2">
        <f>+B14+B15</f>
        <v>296587237</v>
      </c>
      <c r="C16" s="2">
        <f>+C14+C15</f>
        <v>264305019.93000001</v>
      </c>
      <c r="D16" s="2">
        <f>+D14+D15</f>
        <v>32282217.070000008</v>
      </c>
      <c r="E16" s="4">
        <f t="shared" si="3"/>
        <v>0.89115439559524945</v>
      </c>
    </row>
    <row r="17" spans="1:5">
      <c r="A17" s="8" t="s">
        <v>19</v>
      </c>
      <c r="B17" s="9">
        <f>+B9-B16</f>
        <v>11590958264.91</v>
      </c>
      <c r="C17" s="9">
        <f>+C9-C16</f>
        <v>11573252302.59</v>
      </c>
      <c r="D17" s="9">
        <f t="shared" si="2"/>
        <v>17705962.319999695</v>
      </c>
      <c r="E17" s="10">
        <f t="shared" si="3"/>
        <v>0.99847243326088042</v>
      </c>
    </row>
    <row r="18" spans="1:5">
      <c r="A18" s="1" t="s">
        <v>20</v>
      </c>
      <c r="B18" s="2">
        <f>+B16+B17</f>
        <v>11887545501.91</v>
      </c>
      <c r="C18" s="2">
        <f>+C16+C17</f>
        <v>11837557322.52</v>
      </c>
      <c r="D18" s="2">
        <f>+D16+D17</f>
        <v>49988179.389999703</v>
      </c>
      <c r="E18" s="4">
        <f t="shared" si="3"/>
        <v>0.99579491162561962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B813-84B3-4EAB-AA9E-056C8937F3A4}">
  <dimension ref="A1:E18"/>
  <sheetViews>
    <sheetView workbookViewId="0">
      <selection activeCell="C9" sqref="C9"/>
    </sheetView>
  </sheetViews>
  <sheetFormatPr defaultColWidth="11.42578125" defaultRowHeight="15"/>
  <cols>
    <col min="1" max="1" width="38.5703125" bestFit="1" customWidth="1"/>
    <col min="2" max="3" width="15.85546875" bestFit="1" customWidth="1"/>
    <col min="4" max="5" width="11.85546875" bestFit="1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33</v>
      </c>
      <c r="B3" s="12"/>
      <c r="C3" s="12"/>
      <c r="D3" s="12"/>
      <c r="E3" s="12"/>
    </row>
    <row r="4" spans="1:5">
      <c r="A4" s="13" t="s">
        <v>3</v>
      </c>
      <c r="B4" s="13"/>
      <c r="C4" s="13"/>
      <c r="D4" s="13"/>
      <c r="E4" s="13"/>
    </row>
    <row r="6" spans="1:5" ht="60">
      <c r="A6" s="5" t="s">
        <v>4</v>
      </c>
      <c r="B6" s="6" t="s">
        <v>34</v>
      </c>
      <c r="C6" s="6" t="s">
        <v>35</v>
      </c>
      <c r="D6" s="6" t="s">
        <v>36</v>
      </c>
      <c r="E6" s="7" t="s">
        <v>8</v>
      </c>
    </row>
    <row r="7" spans="1:5">
      <c r="A7" s="8" t="s">
        <v>9</v>
      </c>
      <c r="B7" s="9">
        <v>11671148735.59</v>
      </c>
      <c r="C7" s="9">
        <v>11661829129.59</v>
      </c>
      <c r="D7" s="9">
        <f>+B7-C7</f>
        <v>9319606</v>
      </c>
      <c r="E7" s="10">
        <f t="shared" ref="E7:E9" si="0">+C7/B7</f>
        <v>0.99920148340055159</v>
      </c>
    </row>
    <row r="8" spans="1:5">
      <c r="A8" s="8" t="s">
        <v>10</v>
      </c>
      <c r="B8" s="9">
        <v>270184830</v>
      </c>
      <c r="C8" s="9">
        <v>268838213.71000004</v>
      </c>
      <c r="D8" s="9">
        <f t="shared" ref="D8:D9" si="1">+B8-C8</f>
        <v>1346616.2899999619</v>
      </c>
      <c r="E8" s="10">
        <f t="shared" si="0"/>
        <v>0.99501594412239958</v>
      </c>
    </row>
    <row r="9" spans="1:5">
      <c r="A9" s="1" t="s">
        <v>11</v>
      </c>
      <c r="B9" s="2">
        <f>SUM(B7:B8)</f>
        <v>11941333565.59</v>
      </c>
      <c r="C9" s="2">
        <f>SUM(C7:C8)</f>
        <v>11930667343.299999</v>
      </c>
      <c r="D9" s="3">
        <f t="shared" si="1"/>
        <v>10666222.290000916</v>
      </c>
      <c r="E9" s="4">
        <f t="shared" si="0"/>
        <v>0.99910678131287312</v>
      </c>
    </row>
    <row r="10" spans="1:5" ht="60">
      <c r="A10" s="5" t="s">
        <v>12</v>
      </c>
      <c r="B10" s="6" t="s">
        <v>34</v>
      </c>
      <c r="C10" s="6" t="s">
        <v>35</v>
      </c>
      <c r="D10" s="6" t="s">
        <v>36</v>
      </c>
      <c r="E10" s="7" t="s">
        <v>8</v>
      </c>
    </row>
    <row r="11" spans="1:5">
      <c r="A11" s="8" t="s">
        <v>13</v>
      </c>
      <c r="B11" s="9">
        <v>197588923</v>
      </c>
      <c r="C11" s="9">
        <v>196319134.56999999</v>
      </c>
      <c r="D11" s="9">
        <f t="shared" ref="D11:D17" si="2">+B11-C11</f>
        <v>1269788.4300000072</v>
      </c>
      <c r="E11" s="10">
        <f t="shared" ref="E11:E18" si="3">+C11/B11</f>
        <v>0.99357358494230974</v>
      </c>
    </row>
    <row r="12" spans="1:5">
      <c r="A12" s="8" t="s">
        <v>14</v>
      </c>
      <c r="B12" s="9">
        <v>58059517</v>
      </c>
      <c r="C12" s="9">
        <v>55139813.600000001</v>
      </c>
      <c r="D12" s="9">
        <f t="shared" si="2"/>
        <v>2919703.3999999985</v>
      </c>
      <c r="E12" s="10">
        <f t="shared" si="3"/>
        <v>0.94971188961148267</v>
      </c>
    </row>
    <row r="13" spans="1:5">
      <c r="A13" s="8" t="s">
        <v>15</v>
      </c>
      <c r="B13" s="9">
        <v>34069725</v>
      </c>
      <c r="C13" s="9">
        <v>34069725</v>
      </c>
      <c r="D13" s="9">
        <f t="shared" si="2"/>
        <v>0</v>
      </c>
      <c r="E13" s="10">
        <f t="shared" si="3"/>
        <v>1</v>
      </c>
    </row>
    <row r="14" spans="1:5">
      <c r="A14" s="1" t="s">
        <v>16</v>
      </c>
      <c r="B14" s="2">
        <f>SUM(B11:B13)</f>
        <v>289718165</v>
      </c>
      <c r="C14" s="2">
        <f>SUM(C11:C13)</f>
        <v>285528673.16999996</v>
      </c>
      <c r="D14" s="2">
        <f>SUM(D11:D13)</f>
        <v>4189491.8300000057</v>
      </c>
      <c r="E14" s="4">
        <f t="shared" si="3"/>
        <v>0.98553942301132536</v>
      </c>
    </row>
    <row r="15" spans="1:5">
      <c r="A15" s="11" t="s">
        <v>17</v>
      </c>
      <c r="B15" s="3">
        <v>22588171</v>
      </c>
      <c r="C15" s="3">
        <v>12588171</v>
      </c>
      <c r="D15" s="3">
        <f t="shared" si="2"/>
        <v>10000000</v>
      </c>
      <c r="E15" s="4">
        <f t="shared" si="3"/>
        <v>0.5572904065583707</v>
      </c>
    </row>
    <row r="16" spans="1:5">
      <c r="A16" s="1" t="s">
        <v>18</v>
      </c>
      <c r="B16" s="2">
        <f>+B14+B15</f>
        <v>312306336</v>
      </c>
      <c r="C16" s="2">
        <f>+C14+C15</f>
        <v>298116844.16999996</v>
      </c>
      <c r="D16" s="2">
        <f>+D14+D15</f>
        <v>14189491.830000006</v>
      </c>
      <c r="E16" s="4">
        <f t="shared" si="3"/>
        <v>0.9545654692385106</v>
      </c>
    </row>
    <row r="17" spans="1:5">
      <c r="A17" s="8" t="s">
        <v>19</v>
      </c>
      <c r="B17" s="9">
        <f>+B9-B16</f>
        <v>11629027229.59</v>
      </c>
      <c r="C17" s="9">
        <f>+C9-C16</f>
        <v>11632550499.129999</v>
      </c>
      <c r="D17" s="9">
        <f t="shared" si="2"/>
        <v>-3523269.5399990082</v>
      </c>
      <c r="E17" s="10">
        <f t="shared" si="3"/>
        <v>1.0003029719915897</v>
      </c>
    </row>
    <row r="18" spans="1:5">
      <c r="A18" s="1" t="s">
        <v>20</v>
      </c>
      <c r="B18" s="2">
        <f>+B16+B17</f>
        <v>11941333565.59</v>
      </c>
      <c r="C18" s="2">
        <f>+C16+C17</f>
        <v>11930667343.299999</v>
      </c>
      <c r="D18" s="2">
        <f>+D16+D17</f>
        <v>10666222.290000997</v>
      </c>
      <c r="E18" s="4">
        <f t="shared" si="3"/>
        <v>0.99910678131287312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F606F-6F64-4CA4-BE0F-FE268091AB8E}">
  <dimension ref="A1:G18"/>
  <sheetViews>
    <sheetView tabSelected="1" workbookViewId="0">
      <selection activeCell="A4" sqref="A4:G4"/>
    </sheetView>
  </sheetViews>
  <sheetFormatPr defaultColWidth="11.42578125" defaultRowHeight="15"/>
  <cols>
    <col min="1" max="1" width="38.5703125" bestFit="1" customWidth="1"/>
    <col min="2" max="2" width="15.85546875" bestFit="1" customWidth="1"/>
    <col min="3" max="4" width="15.85546875" customWidth="1"/>
    <col min="5" max="6" width="15.85546875" bestFit="1" customWidth="1"/>
    <col min="7" max="7" width="12.42578125" customWidth="1"/>
  </cols>
  <sheetData>
    <row r="1" spans="1:7" ht="15.75">
      <c r="A1" s="12" t="s">
        <v>0</v>
      </c>
      <c r="B1" s="12"/>
      <c r="C1" s="12"/>
      <c r="D1" s="12"/>
      <c r="E1" s="12"/>
      <c r="F1" s="12"/>
      <c r="G1" s="12"/>
    </row>
    <row r="2" spans="1:7" ht="15.75">
      <c r="A2" s="12" t="s">
        <v>1</v>
      </c>
      <c r="B2" s="12"/>
      <c r="C2" s="12"/>
      <c r="D2" s="12"/>
      <c r="E2" s="12"/>
      <c r="F2" s="12"/>
      <c r="G2" s="12"/>
    </row>
    <row r="3" spans="1:7" ht="15.75">
      <c r="A3" s="12" t="s">
        <v>37</v>
      </c>
      <c r="B3" s="12"/>
      <c r="C3" s="12"/>
      <c r="D3" s="12"/>
      <c r="E3" s="12"/>
      <c r="F3" s="12"/>
      <c r="G3" s="12"/>
    </row>
    <row r="4" spans="1:7">
      <c r="A4" s="13" t="s">
        <v>3</v>
      </c>
      <c r="B4" s="13"/>
      <c r="C4" s="13"/>
      <c r="D4" s="13"/>
      <c r="E4" s="13"/>
      <c r="F4" s="13"/>
      <c r="G4" s="13"/>
    </row>
    <row r="6" spans="1:7" ht="60.75">
      <c r="A6" s="5" t="s">
        <v>4</v>
      </c>
      <c r="B6" s="6" t="s">
        <v>38</v>
      </c>
      <c r="C6" s="6" t="s">
        <v>39</v>
      </c>
      <c r="D6" s="6" t="s">
        <v>40</v>
      </c>
      <c r="E6" s="6" t="s">
        <v>41</v>
      </c>
      <c r="F6" s="6" t="s">
        <v>42</v>
      </c>
      <c r="G6" s="7" t="s">
        <v>8</v>
      </c>
    </row>
    <row r="7" spans="1:7">
      <c r="A7" s="8" t="s">
        <v>9</v>
      </c>
      <c r="B7" s="9">
        <v>11888983499.129999</v>
      </c>
      <c r="C7" s="9">
        <v>16553055</v>
      </c>
      <c r="D7" s="9">
        <v>4138510</v>
      </c>
      <c r="E7" s="9">
        <f>SUM(C7:D7)</f>
        <v>20691565</v>
      </c>
      <c r="F7" s="9">
        <f>+B7-E7</f>
        <v>11868291934.129999</v>
      </c>
      <c r="G7" s="10">
        <f>+E7/B7</f>
        <v>1.740398159482192E-3</v>
      </c>
    </row>
    <row r="8" spans="1:7">
      <c r="A8" s="8" t="s">
        <v>10</v>
      </c>
      <c r="B8" s="9">
        <v>841025126</v>
      </c>
      <c r="C8" s="9">
        <v>104021645.54000001</v>
      </c>
      <c r="D8" s="9">
        <v>167497128.59999999</v>
      </c>
      <c r="E8" s="9">
        <f>SUM(C8:D8)</f>
        <v>271518774.13999999</v>
      </c>
      <c r="F8" s="9">
        <f>+B8-E8</f>
        <v>569506351.86000001</v>
      </c>
      <c r="G8" s="10">
        <f>+E8/B8</f>
        <v>0.32284264256333284</v>
      </c>
    </row>
    <row r="9" spans="1:7">
      <c r="A9" s="1" t="s">
        <v>11</v>
      </c>
      <c r="B9" s="2">
        <f>SUM(B7:B8)</f>
        <v>12730008625.129999</v>
      </c>
      <c r="C9" s="2">
        <f t="shared" ref="C9:D9" si="0">SUM(C7:C8)</f>
        <v>120574700.54000001</v>
      </c>
      <c r="D9" s="2">
        <f t="shared" si="0"/>
        <v>171635638.59999999</v>
      </c>
      <c r="E9" s="2">
        <f>SUM(E7:E8)</f>
        <v>292210339.13999999</v>
      </c>
      <c r="F9" s="3">
        <f>+B9-E9</f>
        <v>12437798285.99</v>
      </c>
      <c r="G9" s="4">
        <f>+E9/B9</f>
        <v>2.2954449423007828E-2</v>
      </c>
    </row>
    <row r="10" spans="1:7" ht="60.75">
      <c r="A10" s="5" t="s">
        <v>12</v>
      </c>
      <c r="B10" s="6" t="s">
        <v>38</v>
      </c>
      <c r="C10" s="6" t="s">
        <v>39</v>
      </c>
      <c r="D10" s="6" t="s">
        <v>40</v>
      </c>
      <c r="E10" s="6" t="s">
        <v>41</v>
      </c>
      <c r="F10" s="6" t="s">
        <v>42</v>
      </c>
      <c r="G10" s="7" t="s">
        <v>8</v>
      </c>
    </row>
    <row r="11" spans="1:7">
      <c r="A11" s="8" t="s">
        <v>13</v>
      </c>
      <c r="B11" s="9">
        <v>255124786</v>
      </c>
      <c r="C11" s="9">
        <v>56265198.82</v>
      </c>
      <c r="D11" s="9">
        <v>62271403.82</v>
      </c>
      <c r="E11" s="9">
        <f t="shared" ref="E11:E12" si="1">SUM(C11:D11)</f>
        <v>118536602.64</v>
      </c>
      <c r="F11" s="9">
        <f>+B11-E11</f>
        <v>136588183.36000001</v>
      </c>
      <c r="G11" s="10">
        <f>+E11/B11</f>
        <v>0.46462205612589913</v>
      </c>
    </row>
    <row r="12" spans="1:7">
      <c r="A12" s="8" t="s">
        <v>14</v>
      </c>
      <c r="B12" s="9">
        <v>151663716</v>
      </c>
      <c r="C12" s="9">
        <v>38550054.079999998</v>
      </c>
      <c r="D12" s="9">
        <v>20802411.600000001</v>
      </c>
      <c r="E12" s="9">
        <f t="shared" si="1"/>
        <v>59352465.68</v>
      </c>
      <c r="F12" s="9">
        <f>+B12-E12</f>
        <v>92311250.319999993</v>
      </c>
      <c r="G12" s="10">
        <f>+E12/B12</f>
        <v>0.39134255209729929</v>
      </c>
    </row>
    <row r="13" spans="1:7">
      <c r="A13" s="8" t="s">
        <v>15</v>
      </c>
      <c r="B13" s="9">
        <v>60000000</v>
      </c>
      <c r="C13" s="9">
        <v>15000000</v>
      </c>
      <c r="D13" s="9">
        <v>15000000</v>
      </c>
      <c r="E13" s="9">
        <f>SUM(C13:D13)</f>
        <v>30000000</v>
      </c>
      <c r="F13" s="9">
        <f>+B13-E13</f>
        <v>30000000</v>
      </c>
      <c r="G13" s="10">
        <f>+E13/B13</f>
        <v>0.5</v>
      </c>
    </row>
    <row r="14" spans="1:7">
      <c r="A14" s="1" t="s">
        <v>16</v>
      </c>
      <c r="B14" s="2">
        <f>SUM(B11:B13)</f>
        <v>466788502</v>
      </c>
      <c r="C14" s="2">
        <f>SUM(C11:C13)</f>
        <v>109815252.90000001</v>
      </c>
      <c r="D14" s="2">
        <f>SUM(D11:D13)</f>
        <v>98073815.420000002</v>
      </c>
      <c r="E14" s="2">
        <f>SUM(E11:E13)</f>
        <v>207889068.31999999</v>
      </c>
      <c r="F14" s="2">
        <f>SUM(F11:F13)</f>
        <v>258899433.68000001</v>
      </c>
      <c r="G14" s="4">
        <f>+E14/B14</f>
        <v>0.44536030221241396</v>
      </c>
    </row>
    <row r="15" spans="1:7">
      <c r="A15" s="11" t="s">
        <v>17</v>
      </c>
      <c r="B15" s="3">
        <v>250000000</v>
      </c>
      <c r="C15" s="3">
        <v>0</v>
      </c>
      <c r="D15" s="3">
        <v>0</v>
      </c>
      <c r="E15" s="3">
        <f>SUM(C15:D15)</f>
        <v>0</v>
      </c>
      <c r="F15" s="3">
        <f>+B15-E15</f>
        <v>250000000</v>
      </c>
      <c r="G15" s="4">
        <f>+E15/B15</f>
        <v>0</v>
      </c>
    </row>
    <row r="16" spans="1:7">
      <c r="A16" s="1" t="s">
        <v>18</v>
      </c>
      <c r="B16" s="2">
        <f>+B14+B15</f>
        <v>716788502</v>
      </c>
      <c r="C16" s="2">
        <f>+C14+C15</f>
        <v>109815252.90000001</v>
      </c>
      <c r="D16" s="2">
        <f>+D14+D15</f>
        <v>98073815.420000002</v>
      </c>
      <c r="E16" s="2">
        <f>+E14+E15</f>
        <v>207889068.31999999</v>
      </c>
      <c r="F16" s="2">
        <f>+F14+F15</f>
        <v>508899433.68000001</v>
      </c>
      <c r="G16" s="4">
        <f>+E16/B16</f>
        <v>0.29002846410055833</v>
      </c>
    </row>
    <row r="17" spans="1:7">
      <c r="A17" s="8" t="s">
        <v>19</v>
      </c>
      <c r="B17" s="9">
        <f>+B9-B16</f>
        <v>12013220123.129999</v>
      </c>
      <c r="C17" s="9">
        <f>+C9-C16</f>
        <v>10759447.640000001</v>
      </c>
      <c r="D17" s="9">
        <f>+D9-D16</f>
        <v>73561823.179999992</v>
      </c>
      <c r="E17" s="9">
        <f>+E9-E16</f>
        <v>84321270.819999993</v>
      </c>
      <c r="F17" s="9">
        <f>+B17-E17</f>
        <v>11928898852.309999</v>
      </c>
      <c r="G17" s="10">
        <f>+E17/B17</f>
        <v>7.0190398540728978E-3</v>
      </c>
    </row>
    <row r="18" spans="1:7">
      <c r="A18" s="1" t="s">
        <v>20</v>
      </c>
      <c r="B18" s="2">
        <f>+B16+B17</f>
        <v>12730008625.129999</v>
      </c>
      <c r="C18" s="2">
        <f>+C16+C17</f>
        <v>120574700.54000001</v>
      </c>
      <c r="D18" s="2">
        <f>+D16+D17</f>
        <v>171635638.59999999</v>
      </c>
      <c r="E18" s="2">
        <f>+E16+E17</f>
        <v>292210339.13999999</v>
      </c>
      <c r="F18" s="2">
        <f>+F16+F17</f>
        <v>12437798285.99</v>
      </c>
      <c r="G18" s="4">
        <f>+E18/B18</f>
        <v>2.2954449423007828E-2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Jonathan Buitrago</cp:lastModifiedBy>
  <cp:revision/>
  <dcterms:created xsi:type="dcterms:W3CDTF">2022-10-06T20:18:45Z</dcterms:created>
  <dcterms:modified xsi:type="dcterms:W3CDTF">2022-10-12T15:22:56Z</dcterms:modified>
  <cp:category/>
  <cp:contentStatus/>
</cp:coreProperties>
</file>